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_WebPage\_Business Sites\oldphoto.COM\pages\"/>
    </mc:Choice>
  </mc:AlternateContent>
  <bookViews>
    <workbookView xWindow="-15" yWindow="6735" windowWidth="28770" windowHeight="6780"/>
  </bookViews>
  <sheets>
    <sheet name="Sheet1" sheetId="1" r:id="rId1"/>
    <sheet name="Sheet2" sheetId="2" r:id="rId2"/>
    <sheet name="Sheet3" sheetId="3" r:id="rId3"/>
    <sheet name="_SSC" sheetId="4" state="veryHidden" r:id="rId4"/>
  </sheets>
  <definedNames>
    <definedName name="_inputcolorcell" hidden="1">Sheet1!$C$11</definedName>
  </definedNames>
  <calcPr calcId="152511"/>
</workbook>
</file>

<file path=xl/calcChain.xml><?xml version="1.0" encoding="utf-8"?>
<calcChain xmlns="http://schemas.openxmlformats.org/spreadsheetml/2006/main">
  <c r="F37" i="1" l="1"/>
  <c r="F18" i="1" l="1"/>
  <c r="F22" i="1" s="1"/>
  <c r="E21" i="1"/>
  <c r="F21" i="1" s="1"/>
  <c r="H18" i="1"/>
  <c r="G18" i="1" s="1"/>
  <c r="E19" i="1"/>
  <c r="F19" i="1"/>
  <c r="C57" i="1"/>
  <c r="F35" i="1"/>
  <c r="F33" i="1"/>
  <c r="F27" i="1"/>
  <c r="F28" i="1"/>
  <c r="F29" i="1"/>
  <c r="F39" i="1"/>
  <c r="D28" i="1"/>
  <c r="C8" i="1"/>
  <c r="B18" i="1"/>
  <c r="B24" i="1"/>
  <c r="B25" i="1"/>
  <c r="D13" i="2"/>
  <c r="D14" i="2"/>
  <c r="D15" i="2"/>
  <c r="D16" i="2"/>
  <c r="D17" i="2"/>
  <c r="F30" i="1" l="1"/>
  <c r="J18" i="1"/>
  <c r="F40" i="1"/>
  <c r="F41" i="1" l="1"/>
  <c r="F43" i="1" s="1"/>
  <c r="F45" i="1" s="1"/>
  <c r="F7" i="1" s="1"/>
</calcChain>
</file>

<file path=xl/sharedStrings.xml><?xml version="1.0" encoding="utf-8"?>
<sst xmlns="http://schemas.openxmlformats.org/spreadsheetml/2006/main" count="75" uniqueCount="73">
  <si>
    <t xml:space="preserve">Please realize that we are very busy and you will be put in the Job Queue based on the arrival of your order.
Please do not use this form to request a delivery date. That is not possible.
If you need a specific delivery date, you must call or email and make sure we can deliver before that date.
Larger jobs will be billed incrementally as the job progresses and disks sent out. 
LIMITATION OF LIABILITY -
Please read carefully. You have specific legal rights and limitations: Be sure to back up your film, photos, tape or project, if applicable, before you send your originals. Customer acknowledges that materials submitted are NOT copyrighted. By depositing your original with our service customer acknowledges and agrees that our liability for any loss, damage or delay will be limited to the replacement cost of new cassettes, discs, unexposed film or other original submitted of similar size and quality. If original unexposed media is no longer available, substitute current media will be an acceptable replacement or an equivalent monetary sum not to exceed one hundred dollars. </t>
  </si>
  <si>
    <t>Digitizing Cost</t>
  </si>
  <si>
    <t>A</t>
  </si>
  <si>
    <t>B</t>
  </si>
  <si>
    <t>Formula</t>
  </si>
  <si>
    <t>Description (Result)</t>
  </si>
  <si>
    <t>Rounds 3.2 up to zero decimal places (4)</t>
  </si>
  <si>
    <t>Rounds 76.9 up to zero decimal places (77)</t>
  </si>
  <si>
    <t>Rounds 3.14159 up to three decimal places  (3.142)</t>
  </si>
  <si>
    <t>Rounds -3.14159 up to one decimal place (-3.2)</t>
  </si>
  <si>
    <t>Rounds 31415.92654  up to 2 decimal places to the left of the decimal (31500</t>
  </si>
  <si>
    <t>Per Item</t>
  </si>
  <si>
    <t>Total</t>
  </si>
  <si>
    <t>Check here</t>
  </si>
  <si>
    <t xml:space="preserve">  We will bill you for shipping.
Shipping charges are at cost.</t>
  </si>
  <si>
    <t>Wis. Residents pay Wis. Sales Taxes</t>
  </si>
  <si>
    <t>Send Movies To:</t>
  </si>
  <si>
    <t>Movie Division</t>
  </si>
  <si>
    <t>8624 N. 63rd St.</t>
  </si>
  <si>
    <t>Brown Deer, WI 53223</t>
  </si>
  <si>
    <t xml:space="preserve">  Name</t>
  </si>
  <si>
    <t xml:space="preserve">  Street Address</t>
  </si>
  <si>
    <t xml:space="preserve">  City, State, Zip</t>
  </si>
  <si>
    <t xml:space="preserve">  Phone Number</t>
  </si>
  <si>
    <t xml:space="preserve">  Email address</t>
  </si>
  <si>
    <t xml:space="preserve">Type your email address below if you didn't do it above.
This is how we will communicate with you so it is important that you
give us an email address that you actually check and NOT one of your spam protection addresses on Hotmail, Yahoo or Gmail &amp; etc. We will not be spamming you or sharing your address.
We NEED an address that you check every day because this is how we will contact you
to ask you a question, if there are problems and notify you that your job is finished.
You are responsible for receiving the emails we send you. </t>
  </si>
  <si>
    <t>Cost</t>
  </si>
  <si>
    <t>Sets of Duplicate Disks. Enter HERE:</t>
  </si>
  <si>
    <t>Transfer to Digital 8 Tapes (900 ft per 1 hour tape)</t>
  </si>
  <si>
    <t>Transfer to VHS Tapes (1800 ft per 2 hour tape)</t>
  </si>
  <si>
    <t>Name or Title Desired On Disk Label (Smith Family Movies)</t>
  </si>
  <si>
    <t>If you want your movies in a particular sequence,
please number the reels and make it obvious</t>
  </si>
  <si>
    <t xml:space="preserve">Sets </t>
  </si>
  <si>
    <t>Signature: ______________________________________Date:_________________</t>
  </si>
  <si>
    <t>Click anywhere on the page to UPDATE totals.</t>
  </si>
  <si>
    <t>Call before dropping off: 888-224-5966</t>
  </si>
  <si>
    <t>Combined Total</t>
  </si>
  <si>
    <t>Subtotal</t>
  </si>
  <si>
    <t>If you need your movie transfer edited, we can provide expert editing based on $90 per hour.</t>
  </si>
  <si>
    <t>One set of disks is already included in your order. Each additional disk is $10.</t>
  </si>
  <si>
    <t>Movie Transfer Media</t>
  </si>
  <si>
    <t xml:space="preserve">Straight transfer of 8mm, 16mm. Unedited Footage. </t>
  </si>
  <si>
    <t>Except for such replacement, we shall not be liable for any loss or damage, direct, consequential or incidental arising out of customer's use of our service. All movie film transfers are processed through our specialty lab which usually does not but may require couriering your films, usually via FedEx or Priority Mail. All items sent must be numbered in the order they are to appear. Orders will require a deposit of one half of your estimated total. Client fully indemnifies our company and holds us harmless.
NOTE: You must fill out a current Order Form that reflects current pricing. Sending this order form to us presumes that you have read and understand our FAQ page. If you have any doubts about the final product you will receive, send a minimal order first as a test. We are not responsible for you not realizing how much film you actually have. We transfer all you send to us and nothing extra. Use these general specs for estimating the number of feet in your project: 3" reels hold 50 feet; 5" reels hold 200 feet; 7" reels hold 400 feet. 20% storage fee added for every 30 days an invoice is unpaid. Sending us your order indicates acceptance of our terms of service.</t>
  </si>
  <si>
    <t xml:space="preserve">Straight transfer of VHS-C 30 minute tapes to Digital. Unedited Footage. PER 30 min. TAPE. If more than 30 min. then use standard VHS entry. </t>
  </si>
  <si>
    <t>Signature: ___________________________________</t>
  </si>
  <si>
    <t>Affordable Scanning</t>
  </si>
  <si>
    <t>Before we can start your job, we need you to sign this order form.</t>
  </si>
  <si>
    <t>Tape to Digital</t>
  </si>
  <si>
    <t>NOTE: there is a 200 foot MINIMUM charge per order.
This is included in the calculations above.</t>
  </si>
  <si>
    <t>Add Generic Background Music</t>
  </si>
  <si>
    <t>Per Foot</t>
  </si>
  <si>
    <t>Music</t>
  </si>
  <si>
    <t>Sub Total</t>
  </si>
  <si>
    <t>Hours</t>
  </si>
  <si>
    <t>Straight transfer of VHS, Digital-8
&amp;  Mini DVD and Cassette Audio Tapes, to Digital. Unedited Footage.
PER HOUR (Round UP to full hours)</t>
  </si>
  <si>
    <t>Setup &amp; Disk Fee, per 1,800 ft. per disk</t>
  </si>
  <si>
    <r>
      <t>RUSH Service.</t>
    </r>
    <r>
      <rPr>
        <sz val="8"/>
        <rFont val="Arial"/>
        <family val="2"/>
      </rPr>
      <t xml:space="preserve"> If you have an occasion where you need your transfer sooner than our regular service, we can do the work for you on Overtime and get done sooner. You will need to call our Movie Tech and clear it with him first: 888-224-5966</t>
    </r>
  </si>
  <si>
    <r>
      <t xml:space="preserve">Deposit to send with your order:
</t>
    </r>
    <r>
      <rPr>
        <b/>
        <sz val="10"/>
        <color indexed="12"/>
        <rFont val="Arial"/>
        <family val="2"/>
      </rPr>
      <t>PAY DEPOSIT ONLY</t>
    </r>
    <r>
      <rPr>
        <sz val="10"/>
        <color indexed="12"/>
        <rFont val="Arial"/>
        <family val="2"/>
      </rPr>
      <t>.</t>
    </r>
    <r>
      <rPr>
        <b/>
        <sz val="10"/>
        <color indexed="12"/>
        <rFont val="Arial"/>
        <family val="2"/>
      </rPr>
      <t xml:space="preserve"> DO NOT OVER-ESTIMATE</t>
    </r>
    <r>
      <rPr>
        <sz val="10"/>
        <color indexed="12"/>
        <rFont val="Arial"/>
        <family val="2"/>
      </rPr>
      <t xml:space="preserve"> YOUR AMOUNTS.
FILM AMOUNTS VARY. WE WILL BILL YOU FOR THE BALANCE.</t>
    </r>
  </si>
  <si>
    <t>If you are not sure about, roughly, how much film you have, do NOT send your deposit with the order. Once we receive the film, we will tell you what deposit to send. We just don't want you to over-pay and then we have to refund.</t>
  </si>
  <si>
    <r>
      <t xml:space="preserve">Estimated amount of movie film feet: 
</t>
    </r>
    <r>
      <rPr>
        <b/>
        <sz val="10"/>
        <rFont val="Arial"/>
        <family val="2"/>
      </rPr>
      <t>Please do NOT over-estimate amount of film. Better to UNDER-estimate.
Click HERE for help estimating Movie feet.</t>
    </r>
  </si>
  <si>
    <t>SPLICES: please note that splices take up a lot of our time. We will allocate 2 splices per 50 feet of film. After that, charges are $3 per splice. If your film has not been edited already, then you should be good. If there are already multiple old splices, they will have to be repaired, if they come apart.</t>
  </si>
  <si>
    <t>Applies to all the ABOVE Tapes: $30 for first two hours, $15 for each additional hour.
Pricing is based on getting two hours of video on each disk. If you want your videos put on more disks than are required by us, there is a $5 per extra disk charge. (Round UP to full hours.)</t>
  </si>
  <si>
    <t>Please ONLY send the DEPOSIT!</t>
  </si>
  <si>
    <t>We will invoice you for the balance when we finish your project.</t>
  </si>
  <si>
    <t>DEPOSIT To Send:</t>
  </si>
  <si>
    <t>Click HERE for help estimating how many feet of film you have.</t>
  </si>
  <si>
    <t>{"IsHide":false,"SheetId":0,"Name":"Sheet1","HiddenRow":0,"VisibleRange":"","SheetTheme":{"TabColor":"","BodyColor":"","BodyImage":""}}</t>
  </si>
  <si>
    <t>{"IsHide":true,"SheetId":0,"Name":"Sheet2","HiddenRow":0,"VisibleRange":"","SheetTheme":{"TabColor":"","BodyColor":"","BodyImage":""}}</t>
  </si>
  <si>
    <t>{"IsHide":true,"SheetId":0,"Name":"Sheet3","HiddenRow":0,"VisibleRange":"","SheetTheme":{"TabColor":"","BodyColor":"","BodyImage":""}}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</si>
  <si>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All","Reset":"Reset","Update":"Update","Back":"Back"},"BrowserAndLocation":{"Browsers":[{"Name":"firefox.exe"}],"ConversionPath":"F:\\A_WebPage\\_Business Sites\\oldphoto.COM\\pages"},"AdvancedSettingsModels":[],"Dropbox":{"AccessToken":"","AccessSecret":""},"SpreadsheetServer":{"Username":"","Password":"","ServerUrl":""},"ConfigureSubmitDefault":{"Email":"1234minn@gmail.com"},"MessageBubble":{"Close":false,"TopMsg":0}}</t>
  </si>
  <si>
    <t>{"ButtonStyle":0,"Name":"","HideSscPoweredlogo":false,"LiveShare":{"Enable":tru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false,"IsPrint":true,"IsPrintAll":false,"IsReset":true,"IsUpdate":true},"AspnetConfig":{"BrowseUrl":"http://localhost/ssc","FileExtension":0},"NodejsConfig":{"LocalPort":3000},"ConfigureSubmit":{"IsShowCaptcha":false,"IsUseSscWebServer":true,"ReceiverCode":"1234minn@gmail.com","IsFreeService":false,"IsAdvanceService":true,"IsDemonstrationService":false,"AfterSuccessfulSubmit":"","AfterFailSubmit":"","AfterCancelWizard":"","IsUseOwnWebServer":false,"OwnWebServerURL":"","OwnWebServerTarget":"","SubmitTarget":0},"Flavor":0,"Edition":2,"IgnoreBgInputCell":false}</t>
  </si>
  <si>
    <t xml:space="preserve">How many sets of duplicate disks do you want? 
Did you forget line #27? </t>
  </si>
  <si>
    <t>Send us an email with your tracking number so that we will be looking for your package. 
Even if you don't have a tracking number, PLEASE send us an email anyway, so we have your email address!
We know that you can read your writing but it isn't always that clear to us and email addresses have to be precise..
Copyright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</si>
</sst>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0"/>
      <name val="Arial"/>
    </font>
    <font>
      <sz val="10"/>
      <name val="Arial"/>
    </font>
    <font>
      <sz val="8"/>
      <name val="Arial"/>
    </font>
    <font>
      <b/>
      <sz val="10"/>
      <name val="Arial"/>
      <family val="2"/>
    </font>
    <font>
      <b/>
      <sz val="10"/>
      <name val="Arial"/>
    </font>
    <font>
      <sz val="10"/>
      <color indexed="9"/>
      <name val="Arial"/>
    </font>
    <font>
      <b/>
      <sz val="12"/>
      <name val="Arial"/>
      <family val="2"/>
    </font>
    <font>
      <sz val="8"/>
      <color indexed="43"/>
      <name val="Arial"/>
    </font>
    <font>
      <b/>
      <sz val="8"/>
      <name val="Arial"/>
      <family val="2"/>
    </font>
    <font>
      <b/>
      <sz val="11"/>
      <name val="Arial"/>
      <family val="2"/>
    </font>
    <font>
      <b/>
      <sz val="10"/>
      <color indexed="12"/>
      <name val="Arial"/>
      <family val="2"/>
    </font>
    <font>
      <u/>
      <sz val="10"/>
      <color indexed="12"/>
      <name val="Arial"/>
    </font>
    <font>
      <sz val="10"/>
      <name val="Arial"/>
      <family val="2"/>
    </font>
    <font>
      <sz val="8"/>
      <name val="Arial"/>
      <family val="2"/>
    </font>
    <font>
      <sz val="11"/>
      <name val="Arial"/>
      <family val="2"/>
    </font>
    <font>
      <sz val="10"/>
      <color indexed="12"/>
      <name val="Arial"/>
      <family val="2"/>
    </font>
    <font>
      <b/>
      <sz val="10"/>
      <color indexed="16"/>
      <name val="Arial"/>
      <family val="2"/>
    </font>
    <font>
      <b/>
      <sz val="16"/>
      <name val="Arial"/>
      <family val="2"/>
    </font>
    <font>
      <b/>
      <sz val="13"/>
      <name val="Arial"/>
      <family val="2"/>
    </font>
    <font>
      <b/>
      <sz val="14"/>
      <name val="Arial"/>
      <family val="2"/>
    </font>
    <font>
      <sz val="8"/>
      <color rgb="FF000000"/>
      <name val="Tahoma"/>
      <family val="2"/>
    </font>
  </fonts>
  <fills count="10">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9" tint="0.79998168889431442"/>
        <bgColor indexed="64"/>
      </patternFill>
    </fill>
    <fill>
      <patternFill patternType="solid">
        <fgColor theme="9"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165">
    <xf numFmtId="0" fontId="0" fillId="0" borderId="0" xfId="0"/>
    <xf numFmtId="0" fontId="0" fillId="0" borderId="0" xfId="0" applyAlignment="1">
      <alignment horizontal="center"/>
    </xf>
    <xf numFmtId="44" fontId="0" fillId="0" borderId="0" xfId="1" applyFont="1" applyAlignment="1">
      <alignment horizontal="center"/>
    </xf>
    <xf numFmtId="0" fontId="0" fillId="0" borderId="0" xfId="0" applyAlignment="1">
      <alignment wrapText="1"/>
    </xf>
    <xf numFmtId="0" fontId="4" fillId="0" borderId="0" xfId="0" applyFont="1" applyAlignment="1">
      <alignment horizontal="center" vertical="center" wrapText="1"/>
    </xf>
    <xf numFmtId="0" fontId="0" fillId="0" borderId="0" xfId="0" applyAlignment="1">
      <alignment vertical="top" wrapText="1"/>
    </xf>
    <xf numFmtId="0" fontId="0" fillId="0" borderId="1" xfId="0" applyBorder="1"/>
    <xf numFmtId="0" fontId="0" fillId="0" borderId="1" xfId="0" applyBorder="1" applyAlignment="1">
      <alignment horizontal="center"/>
    </xf>
    <xf numFmtId="44" fontId="0" fillId="0" borderId="1" xfId="1" applyFont="1" applyBorder="1" applyAlignment="1">
      <alignment horizontal="center"/>
    </xf>
    <xf numFmtId="44" fontId="6" fillId="0" borderId="1" xfId="1" applyFont="1" applyBorder="1" applyAlignment="1">
      <alignment horizontal="center"/>
    </xf>
    <xf numFmtId="44" fontId="6" fillId="0" borderId="1" xfId="0" applyNumberFormat="1" applyFont="1" applyBorder="1" applyAlignment="1">
      <alignment horizontal="center"/>
    </xf>
    <xf numFmtId="1" fontId="5" fillId="0" borderId="1" xfId="0" applyNumberFormat="1"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22" fontId="2" fillId="0" borderId="0" xfId="0" applyNumberFormat="1" applyFont="1" applyAlignment="1">
      <alignment horizontal="center"/>
    </xf>
    <xf numFmtId="44" fontId="3" fillId="0" borderId="0" xfId="1" applyFont="1" applyAlignment="1">
      <alignment horizontal="center"/>
    </xf>
    <xf numFmtId="0" fontId="2" fillId="0" borderId="0" xfId="0" applyFont="1"/>
    <xf numFmtId="0" fontId="2" fillId="0" borderId="0" xfId="0" applyFont="1" applyAlignment="1">
      <alignment horizontal="right" vertical="top"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12" fillId="0" borderId="1" xfId="0" applyFont="1" applyBorder="1" applyAlignment="1">
      <alignment horizontal="center"/>
    </xf>
    <xf numFmtId="0" fontId="11" fillId="0" borderId="0" xfId="2" applyAlignment="1" applyProtection="1"/>
    <xf numFmtId="44" fontId="8" fillId="2" borderId="1" xfId="1" applyFont="1" applyFill="1" applyBorder="1" applyAlignment="1">
      <alignment horizontal="center" vertical="center"/>
    </xf>
    <xf numFmtId="0" fontId="0" fillId="0" borderId="6" xfId="0" applyBorder="1"/>
    <xf numFmtId="1" fontId="5" fillId="0" borderId="6" xfId="0" applyNumberFormat="1" applyFont="1" applyFill="1" applyBorder="1" applyAlignment="1">
      <alignment horizontal="center"/>
    </xf>
    <xf numFmtId="0" fontId="0" fillId="0" borderId="7" xfId="0" applyBorder="1" applyAlignment="1">
      <alignment horizontal="center" wrapText="1"/>
    </xf>
    <xf numFmtId="0" fontId="6" fillId="0" borderId="8" xfId="0" applyFont="1" applyBorder="1" applyAlignment="1">
      <alignment horizontal="center" vertical="top" wrapText="1"/>
    </xf>
    <xf numFmtId="0" fontId="0" fillId="0" borderId="9" xfId="0" applyBorder="1" applyAlignment="1">
      <alignment horizontal="center"/>
    </xf>
    <xf numFmtId="44" fontId="3" fillId="0" borderId="9" xfId="1" applyFont="1" applyBorder="1" applyAlignment="1">
      <alignment horizontal="center"/>
    </xf>
    <xf numFmtId="1" fontId="5" fillId="0" borderId="10" xfId="0" applyNumberFormat="1" applyFont="1" applyFill="1" applyBorder="1" applyAlignment="1">
      <alignment horizontal="center"/>
    </xf>
    <xf numFmtId="0" fontId="0" fillId="0" borderId="7" xfId="0" applyBorder="1"/>
    <xf numFmtId="0" fontId="0" fillId="0" borderId="11" xfId="0" applyBorder="1"/>
    <xf numFmtId="0" fontId="0" fillId="0" borderId="11" xfId="0" applyBorder="1" applyAlignment="1">
      <alignment horizontal="center"/>
    </xf>
    <xf numFmtId="44" fontId="0" fillId="0" borderId="11" xfId="1" applyFont="1" applyBorder="1" applyAlignment="1">
      <alignment horizontal="center"/>
    </xf>
    <xf numFmtId="44" fontId="3" fillId="0" borderId="11" xfId="0" applyNumberFormat="1" applyFont="1" applyBorder="1" applyAlignment="1">
      <alignment horizontal="center"/>
    </xf>
    <xf numFmtId="0" fontId="3" fillId="0" borderId="8" xfId="0" applyFont="1" applyBorder="1"/>
    <xf numFmtId="44" fontId="3" fillId="0" borderId="12" xfId="1" applyFont="1" applyBorder="1" applyAlignment="1">
      <alignment horizontal="center"/>
    </xf>
    <xf numFmtId="0" fontId="5" fillId="0" borderId="13" xfId="0" applyFont="1" applyBorder="1"/>
    <xf numFmtId="44" fontId="0" fillId="0" borderId="14" xfId="1" applyFont="1" applyBorder="1" applyAlignment="1"/>
    <xf numFmtId="0" fontId="0" fillId="0" borderId="15" xfId="0" applyBorder="1"/>
    <xf numFmtId="0" fontId="0" fillId="0" borderId="16" xfId="0" applyBorder="1"/>
    <xf numFmtId="0" fontId="0" fillId="0" borderId="16" xfId="0" applyBorder="1" applyAlignment="1">
      <alignment horizontal="center"/>
    </xf>
    <xf numFmtId="44" fontId="0" fillId="0" borderId="16" xfId="1" applyFont="1" applyBorder="1" applyAlignment="1">
      <alignment horizontal="center"/>
    </xf>
    <xf numFmtId="44" fontId="3" fillId="2" borderId="17" xfId="0" applyNumberFormat="1" applyFont="1" applyFill="1" applyBorder="1" applyAlignment="1">
      <alignment horizontal="center"/>
    </xf>
    <xf numFmtId="0" fontId="0" fillId="0" borderId="13" xfId="0" applyBorder="1" applyAlignment="1">
      <alignment horizontal="right"/>
    </xf>
    <xf numFmtId="0" fontId="0" fillId="0" borderId="18" xfId="0" applyBorder="1" applyAlignment="1">
      <alignment horizontal="right"/>
    </xf>
    <xf numFmtId="0" fontId="0" fillId="0" borderId="11" xfId="0" applyBorder="1" applyAlignment="1">
      <alignment horizontal="center" wrapText="1"/>
    </xf>
    <xf numFmtId="44" fontId="0" fillId="0" borderId="7" xfId="0" applyNumberFormat="1" applyBorder="1" applyAlignment="1">
      <alignment horizontal="center" wrapText="1"/>
    </xf>
    <xf numFmtId="0" fontId="8" fillId="0" borderId="7" xfId="0" applyFont="1" applyBorder="1" applyAlignment="1">
      <alignment horizontal="center" vertical="center" wrapText="1"/>
    </xf>
    <xf numFmtId="44" fontId="2" fillId="0" borderId="7" xfId="1" applyFont="1" applyBorder="1" applyAlignment="1">
      <alignment horizontal="center" vertical="center"/>
    </xf>
    <xf numFmtId="0" fontId="8" fillId="0" borderId="19" xfId="0" applyFont="1" applyBorder="1" applyAlignment="1">
      <alignment horizontal="center" vertical="center" wrapText="1"/>
    </xf>
    <xf numFmtId="0" fontId="2" fillId="0" borderId="20" xfId="0" applyFont="1" applyBorder="1" applyAlignment="1">
      <alignment horizontal="center" vertical="center"/>
    </xf>
    <xf numFmtId="44" fontId="2" fillId="2" borderId="21" xfId="1" applyFont="1" applyFill="1" applyBorder="1" applyAlignment="1">
      <alignment horizontal="center" vertical="center"/>
    </xf>
    <xf numFmtId="0" fontId="5" fillId="0" borderId="0" xfId="0" applyFont="1"/>
    <xf numFmtId="0" fontId="0" fillId="0" borderId="22" xfId="0" applyBorder="1"/>
    <xf numFmtId="0" fontId="9" fillId="0" borderId="0" xfId="0" applyFont="1" applyBorder="1" applyAlignment="1">
      <alignment horizontal="center" vertical="top" wrapText="1"/>
    </xf>
    <xf numFmtId="0" fontId="14" fillId="0" borderId="19" xfId="0" applyFont="1" applyBorder="1" applyAlignment="1">
      <alignment horizontal="right" vertical="top" wrapText="1"/>
    </xf>
    <xf numFmtId="44" fontId="12" fillId="0" borderId="20" xfId="1" applyFont="1" applyBorder="1" applyAlignment="1">
      <alignment horizontal="center" vertical="center"/>
    </xf>
    <xf numFmtId="0" fontId="14" fillId="0" borderId="23" xfId="0" applyFont="1" applyBorder="1" applyAlignment="1">
      <alignment horizontal="right" vertical="top" wrapText="1"/>
    </xf>
    <xf numFmtId="0" fontId="0" fillId="0" borderId="24" xfId="0" applyBorder="1" applyAlignment="1">
      <alignment horizontal="center"/>
    </xf>
    <xf numFmtId="44" fontId="12" fillId="0" borderId="25" xfId="1" applyFont="1" applyBorder="1" applyAlignment="1">
      <alignment horizontal="center" vertical="center"/>
    </xf>
    <xf numFmtId="0" fontId="3" fillId="0" borderId="26" xfId="0" applyFont="1" applyBorder="1" applyAlignment="1">
      <alignment horizontal="center"/>
    </xf>
    <xf numFmtId="0" fontId="0" fillId="0" borderId="23" xfId="0" applyBorder="1" applyAlignment="1">
      <alignment horizontal="right"/>
    </xf>
    <xf numFmtId="44" fontId="0" fillId="0" borderId="28" xfId="1" applyFont="1" applyBorder="1" applyAlignment="1">
      <alignment horizontal="center"/>
    </xf>
    <xf numFmtId="0" fontId="0" fillId="3" borderId="7" xfId="1" applyNumberFormat="1" applyFont="1" applyFill="1" applyBorder="1" applyAlignment="1">
      <alignment horizontal="center"/>
    </xf>
    <xf numFmtId="44" fontId="3" fillId="3" borderId="29" xfId="1" applyFont="1" applyFill="1" applyBorder="1" applyAlignment="1">
      <alignment horizontal="center"/>
    </xf>
    <xf numFmtId="0" fontId="5" fillId="0" borderId="1" xfId="0" applyFont="1" applyFill="1" applyBorder="1" applyAlignment="1">
      <alignment horizontal="center"/>
    </xf>
    <xf numFmtId="0" fontId="3" fillId="3" borderId="0" xfId="0" applyFont="1" applyFill="1" applyBorder="1" applyAlignment="1">
      <alignment horizontal="center"/>
    </xf>
    <xf numFmtId="44" fontId="3" fillId="2" borderId="17" xfId="1" applyFont="1" applyFill="1" applyBorder="1" applyAlignment="1"/>
    <xf numFmtId="44" fontId="3" fillId="0" borderId="5" xfId="1" applyFont="1" applyBorder="1" applyAlignment="1">
      <alignment horizontal="center"/>
    </xf>
    <xf numFmtId="44" fontId="3" fillId="2" borderId="1" xfId="1" applyFont="1" applyFill="1" applyBorder="1" applyAlignment="1">
      <alignment horizontal="center" vertical="center"/>
    </xf>
    <xf numFmtId="0" fontId="0" fillId="0" borderId="0" xfId="0" applyBorder="1" applyAlignment="1">
      <alignment horizontal="center"/>
    </xf>
    <xf numFmtId="44" fontId="3" fillId="4" borderId="30" xfId="1" applyFont="1" applyFill="1" applyBorder="1" applyAlignment="1">
      <alignment horizontal="center"/>
    </xf>
    <xf numFmtId="44" fontId="0" fillId="0" borderId="31" xfId="1" applyFont="1" applyBorder="1" applyAlignment="1"/>
    <xf numFmtId="0" fontId="12" fillId="0" borderId="32" xfId="0" applyFont="1" applyBorder="1" applyAlignment="1">
      <alignment horizontal="center" vertical="top" wrapText="1"/>
    </xf>
    <xf numFmtId="44" fontId="0" fillId="5" borderId="33" xfId="1" applyFont="1" applyFill="1" applyBorder="1" applyAlignment="1"/>
    <xf numFmtId="44" fontId="12" fillId="0" borderId="1" xfId="1" applyFont="1" applyBorder="1" applyAlignment="1">
      <alignment horizontal="center"/>
    </xf>
    <xf numFmtId="0" fontId="0" fillId="0" borderId="1" xfId="0" applyFill="1" applyBorder="1" applyAlignment="1">
      <alignment horizontal="center"/>
    </xf>
    <xf numFmtId="0" fontId="0" fillId="0" borderId="34" xfId="0" applyBorder="1" applyAlignment="1">
      <alignment horizontal="center"/>
    </xf>
    <xf numFmtId="44" fontId="12" fillId="0" borderId="34" xfId="1" applyFont="1" applyFill="1" applyBorder="1" applyAlignment="1">
      <alignment horizontal="center"/>
    </xf>
    <xf numFmtId="0" fontId="12" fillId="0" borderId="35" xfId="0" applyFont="1" applyBorder="1" applyAlignment="1">
      <alignment horizontal="center"/>
    </xf>
    <xf numFmtId="0" fontId="3" fillId="5" borderId="36" xfId="0" applyFont="1" applyFill="1" applyBorder="1" applyAlignment="1">
      <alignment horizontal="center"/>
    </xf>
    <xf numFmtId="44" fontId="0" fillId="5" borderId="14" xfId="1" applyFont="1" applyFill="1" applyBorder="1" applyAlignment="1"/>
    <xf numFmtId="0" fontId="12" fillId="0" borderId="37" xfId="0" applyFont="1" applyBorder="1" applyAlignment="1">
      <alignment horizontal="center"/>
    </xf>
    <xf numFmtId="0" fontId="0" fillId="0" borderId="13" xfId="0" applyBorder="1" applyAlignment="1">
      <alignment horizontal="right" wrapText="1"/>
    </xf>
    <xf numFmtId="0" fontId="3" fillId="0" borderId="9" xfId="0" applyFont="1" applyBorder="1" applyAlignment="1">
      <alignment horizontal="center"/>
    </xf>
    <xf numFmtId="44" fontId="0" fillId="4" borderId="22" xfId="1" applyFont="1" applyFill="1" applyBorder="1" applyAlignment="1">
      <alignment horizontal="center" vertical="top"/>
    </xf>
    <xf numFmtId="44" fontId="0" fillId="5" borderId="38" xfId="1" applyFont="1" applyFill="1" applyBorder="1" applyAlignment="1">
      <alignment vertical="top"/>
    </xf>
    <xf numFmtId="0" fontId="3" fillId="0" borderId="1" xfId="0" applyFont="1" applyBorder="1" applyAlignment="1">
      <alignment horizontal="right" wrapText="1"/>
    </xf>
    <xf numFmtId="0" fontId="18" fillId="0" borderId="20" xfId="0" applyFont="1" applyBorder="1" applyAlignment="1">
      <alignment horizontal="center" wrapText="1"/>
    </xf>
    <xf numFmtId="44" fontId="19" fillId="5" borderId="21" xfId="0" applyNumberFormat="1" applyFont="1" applyFill="1" applyBorder="1" applyAlignment="1">
      <alignment horizontal="center"/>
    </xf>
    <xf numFmtId="0" fontId="0" fillId="8" borderId="1" xfId="0" applyFill="1" applyBorder="1" applyAlignment="1">
      <alignment horizontal="center" vertical="top"/>
    </xf>
    <xf numFmtId="0" fontId="0" fillId="8" borderId="1" xfId="0" applyFill="1" applyBorder="1" applyAlignment="1">
      <alignment horizontal="center"/>
    </xf>
    <xf numFmtId="0" fontId="0" fillId="8" borderId="2" xfId="0" applyFill="1" applyBorder="1" applyAlignment="1">
      <alignment horizontal="center" vertical="center"/>
    </xf>
    <xf numFmtId="0" fontId="0" fillId="8" borderId="20" xfId="0" applyFill="1" applyBorder="1" applyAlignment="1">
      <alignment horizontal="center" vertical="center"/>
    </xf>
    <xf numFmtId="0" fontId="7" fillId="8" borderId="20" xfId="0" applyFont="1" applyFill="1" applyBorder="1" applyAlignment="1">
      <alignment horizontal="center" vertical="center"/>
    </xf>
    <xf numFmtId="0" fontId="7" fillId="8" borderId="1" xfId="0" applyFont="1" applyFill="1" applyBorder="1" applyAlignment="1">
      <alignment horizontal="center" vertical="center"/>
    </xf>
    <xf numFmtId="0" fontId="0" fillId="8" borderId="5" xfId="0" applyFill="1" applyBorder="1" applyAlignment="1">
      <alignment horizontal="center"/>
    </xf>
    <xf numFmtId="0" fontId="8" fillId="0" borderId="51" xfId="0" applyFont="1" applyFill="1" applyBorder="1" applyAlignment="1" applyProtection="1">
      <alignment vertical="center"/>
      <protection locked="0"/>
    </xf>
    <xf numFmtId="0" fontId="8" fillId="9" borderId="53" xfId="0" applyFont="1" applyFill="1" applyBorder="1" applyAlignment="1"/>
    <xf numFmtId="0" fontId="8" fillId="9" borderId="48" xfId="0" applyFont="1" applyFill="1" applyBorder="1" applyAlignment="1"/>
    <xf numFmtId="0" fontId="8" fillId="9" borderId="55" xfId="0" applyFont="1" applyFill="1" applyBorder="1" applyAlignment="1"/>
    <xf numFmtId="9" fontId="3" fillId="7" borderId="27" xfId="3" applyFont="1" applyFill="1" applyBorder="1" applyAlignment="1">
      <alignment horizontal="right" wrapText="1"/>
    </xf>
    <xf numFmtId="9" fontId="3" fillId="7" borderId="40" xfId="3" applyFont="1" applyFill="1" applyBorder="1" applyAlignment="1">
      <alignment horizontal="right" wrapText="1"/>
    </xf>
    <xf numFmtId="9" fontId="3" fillId="7" borderId="41" xfId="3" applyFont="1" applyFill="1" applyBorder="1" applyAlignment="1">
      <alignment horizontal="right" wrapText="1"/>
    </xf>
    <xf numFmtId="0" fontId="16" fillId="4" borderId="30" xfId="0" applyFont="1" applyFill="1" applyBorder="1" applyAlignment="1">
      <alignment wrapText="1"/>
    </xf>
    <xf numFmtId="0" fontId="16" fillId="4" borderId="25" xfId="0" applyFont="1" applyFill="1" applyBorder="1" applyAlignment="1">
      <alignment wrapText="1"/>
    </xf>
    <xf numFmtId="0" fontId="0" fillId="4" borderId="25" xfId="0" applyFill="1" applyBorder="1" applyAlignment="1">
      <alignment wrapText="1"/>
    </xf>
    <xf numFmtId="0" fontId="10" fillId="0" borderId="22" xfId="0" applyFont="1" applyBorder="1" applyAlignment="1">
      <alignment horizontal="center"/>
    </xf>
    <xf numFmtId="0" fontId="10" fillId="0" borderId="37" xfId="0" applyFont="1" applyBorder="1" applyAlignment="1">
      <alignment horizontal="center"/>
    </xf>
    <xf numFmtId="0" fontId="10" fillId="0" borderId="49" xfId="0" applyFont="1" applyBorder="1" applyAlignment="1">
      <alignment horizontal="center"/>
    </xf>
    <xf numFmtId="0" fontId="3" fillId="0" borderId="27"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14" fillId="5" borderId="27" xfId="0" applyFont="1" applyFill="1" applyBorder="1" applyAlignment="1">
      <alignment horizontal="left" vertical="top" wrapText="1"/>
    </xf>
    <xf numFmtId="0" fontId="12" fillId="5" borderId="40" xfId="0" applyFont="1" applyFill="1" applyBorder="1" applyAlignment="1">
      <alignment horizontal="left"/>
    </xf>
    <xf numFmtId="0" fontId="12" fillId="5" borderId="31" xfId="0" applyFont="1" applyFill="1" applyBorder="1" applyAlignment="1">
      <alignment horizontal="left"/>
    </xf>
    <xf numFmtId="0" fontId="6" fillId="0" borderId="45" xfId="0" applyFont="1" applyBorder="1" applyAlignment="1">
      <alignment horizontal="center" vertical="top" wrapText="1"/>
    </xf>
    <xf numFmtId="0" fontId="3" fillId="0" borderId="46" xfId="0" applyFont="1" applyBorder="1" applyAlignment="1"/>
    <xf numFmtId="0" fontId="0" fillId="0" borderId="0" xfId="0" applyAlignment="1">
      <alignment horizontal="left"/>
    </xf>
    <xf numFmtId="0" fontId="10" fillId="0" borderId="42" xfId="0" applyFont="1" applyBorder="1" applyAlignment="1">
      <alignment horizontal="left" wrapText="1"/>
    </xf>
    <xf numFmtId="0" fontId="10" fillId="0" borderId="43" xfId="0" applyFont="1" applyBorder="1" applyAlignment="1">
      <alignment horizontal="left" wrapText="1"/>
    </xf>
    <xf numFmtId="0" fontId="10" fillId="0" borderId="44" xfId="0" applyFont="1" applyBorder="1" applyAlignment="1">
      <alignment horizontal="left" wrapText="1"/>
    </xf>
    <xf numFmtId="0" fontId="3" fillId="0" borderId="34" xfId="0" applyFont="1" applyBorder="1" applyAlignment="1">
      <alignment horizontal="center" wrapText="1"/>
    </xf>
    <xf numFmtId="0" fontId="3" fillId="0" borderId="0" xfId="0" applyFont="1"/>
    <xf numFmtId="0" fontId="0" fillId="0" borderId="28" xfId="0" applyBorder="1" applyAlignment="1">
      <alignment horizontal="left" wrapText="1"/>
    </xf>
    <xf numFmtId="0" fontId="0" fillId="0" borderId="28" xfId="0" applyBorder="1" applyAlignment="1">
      <alignment horizontal="left"/>
    </xf>
    <xf numFmtId="0" fontId="0" fillId="8" borderId="27" xfId="0" applyFill="1" applyBorder="1"/>
    <xf numFmtId="0" fontId="0" fillId="8" borderId="40" xfId="0" applyFill="1" applyBorder="1"/>
    <xf numFmtId="0" fontId="0" fillId="8" borderId="41" xfId="0" applyFill="1" applyBorder="1"/>
    <xf numFmtId="0" fontId="0" fillId="0" borderId="0" xfId="0" applyAlignment="1">
      <alignment vertical="top" wrapText="1"/>
    </xf>
    <xf numFmtId="0" fontId="0" fillId="0" borderId="0" xfId="0" applyAlignment="1">
      <alignment vertical="top"/>
    </xf>
    <xf numFmtId="0" fontId="0" fillId="8" borderId="27" xfId="0" applyFill="1" applyBorder="1" applyAlignment="1"/>
    <xf numFmtId="0" fontId="0" fillId="8" borderId="40" xfId="0" applyFill="1" applyBorder="1" applyAlignment="1"/>
    <xf numFmtId="0" fontId="0" fillId="8" borderId="41" xfId="0" applyFill="1" applyBorder="1" applyAlignment="1"/>
    <xf numFmtId="0" fontId="3" fillId="0" borderId="28" xfId="0" applyFont="1" applyBorder="1" applyAlignment="1">
      <alignment horizontal="center"/>
    </xf>
    <xf numFmtId="0" fontId="2" fillId="0" borderId="42" xfId="0" applyFont="1" applyBorder="1" applyAlignment="1">
      <alignment horizontal="center" vertical="top" wrapText="1"/>
    </xf>
    <xf numFmtId="0" fontId="0" fillId="0" borderId="44" xfId="0" applyBorder="1" applyAlignment="1">
      <alignment horizontal="center"/>
    </xf>
    <xf numFmtId="0" fontId="0" fillId="0" borderId="31" xfId="0" applyBorder="1" applyAlignment="1">
      <alignment horizontal="right"/>
    </xf>
    <xf numFmtId="44" fontId="3" fillId="0" borderId="6" xfId="1" applyFont="1" applyBorder="1" applyAlignment="1">
      <alignment horizontal="right" wrapText="1"/>
    </xf>
    <xf numFmtId="0" fontId="3" fillId="0" borderId="47" xfId="0" applyFont="1" applyBorder="1" applyAlignment="1"/>
    <xf numFmtId="0" fontId="3" fillId="0" borderId="48" xfId="0" applyFont="1" applyBorder="1" applyAlignment="1"/>
    <xf numFmtId="0" fontId="11" fillId="4" borderId="39" xfId="2" applyFill="1" applyBorder="1" applyAlignment="1" applyProtection="1">
      <alignment horizontal="center" vertical="center" wrapText="1"/>
    </xf>
    <xf numFmtId="0" fontId="11" fillId="4" borderId="0" xfId="2" applyFill="1" applyAlignment="1" applyProtection="1">
      <alignment horizontal="center" vertical="center" wrapText="1"/>
    </xf>
    <xf numFmtId="0" fontId="11" fillId="4" borderId="39" xfId="2" applyFill="1" applyBorder="1" applyAlignment="1" applyProtection="1">
      <alignment horizontal="center" wrapText="1"/>
    </xf>
    <xf numFmtId="0" fontId="11" fillId="4" borderId="0" xfId="2" applyFill="1" applyAlignment="1" applyProtection="1">
      <alignment horizontal="center" wrapText="1"/>
    </xf>
    <xf numFmtId="0" fontId="8" fillId="6" borderId="28" xfId="0" applyFont="1" applyFill="1" applyBorder="1" applyAlignment="1">
      <alignment horizontal="center" wrapText="1"/>
    </xf>
    <xf numFmtId="0" fontId="0" fillId="6" borderId="28" xfId="0" applyFill="1" applyBorder="1" applyAlignment="1">
      <alignment horizontal="center" wrapText="1"/>
    </xf>
    <xf numFmtId="0" fontId="0" fillId="6" borderId="41" xfId="0" applyFill="1" applyBorder="1" applyAlignment="1">
      <alignment horizontal="center" wrapText="1"/>
    </xf>
    <xf numFmtId="0" fontId="8" fillId="8" borderId="52" xfId="0" applyFont="1" applyFill="1" applyBorder="1" applyAlignment="1" applyProtection="1">
      <alignment horizontal="center" vertical="center"/>
      <protection locked="0"/>
    </xf>
    <xf numFmtId="0" fontId="0" fillId="8" borderId="43" xfId="0" applyFill="1" applyBorder="1" applyAlignment="1">
      <alignment horizontal="center" vertical="center"/>
    </xf>
    <xf numFmtId="0" fontId="8" fillId="8" borderId="32" xfId="0" applyFont="1" applyFill="1" applyBorder="1" applyAlignment="1" applyProtection="1">
      <alignment horizontal="center" vertical="center"/>
      <protection locked="0"/>
    </xf>
    <xf numFmtId="0" fontId="0" fillId="8" borderId="47" xfId="0" applyFill="1" applyBorder="1" applyAlignment="1">
      <alignment horizontal="center" vertical="center"/>
    </xf>
    <xf numFmtId="0" fontId="8" fillId="8" borderId="18" xfId="0" applyFont="1" applyFill="1" applyBorder="1" applyAlignment="1" applyProtection="1">
      <alignment horizontal="center" vertical="center"/>
      <protection locked="0"/>
    </xf>
    <xf numFmtId="0" fontId="0" fillId="8" borderId="54" xfId="0" applyFill="1" applyBorder="1" applyAlignment="1">
      <alignment horizontal="center" vertical="center"/>
    </xf>
    <xf numFmtId="0" fontId="11" fillId="0" borderId="0" xfId="2" applyAlignment="1" applyProtection="1"/>
    <xf numFmtId="0" fontId="0" fillId="0" borderId="39" xfId="0" applyBorder="1" applyAlignment="1">
      <alignment vertical="top" wrapText="1"/>
    </xf>
    <xf numFmtId="0" fontId="17" fillId="0" borderId="50" xfId="0" applyFont="1" applyBorder="1" applyAlignment="1">
      <alignment horizontal="center" wrapText="1"/>
    </xf>
    <xf numFmtId="0" fontId="17" fillId="0" borderId="34" xfId="0" applyFont="1" applyBorder="1" applyAlignment="1">
      <alignment horizontal="center" wrapText="1"/>
    </xf>
    <xf numFmtId="0" fontId="17" fillId="0" borderId="35" xfId="0" applyFont="1" applyBorder="1" applyAlignment="1">
      <alignment horizontal="center" wrapText="1"/>
    </xf>
    <xf numFmtId="0" fontId="8" fillId="0" borderId="27" xfId="0" applyFont="1" applyBorder="1" applyAlignment="1">
      <alignment horizontal="center" wrapText="1"/>
    </xf>
    <xf numFmtId="0" fontId="3" fillId="0" borderId="40" xfId="0" applyFont="1" applyBorder="1" applyAlignment="1">
      <alignment horizontal="center" wrapText="1"/>
    </xf>
    <xf numFmtId="0" fontId="12" fillId="0" borderId="0" xfId="0" applyFont="1" applyAlignment="1">
      <alignment horizontal="right" wrapText="1"/>
    </xf>
    <xf numFmtId="0" fontId="12" fillId="0" borderId="0" xfId="0" applyFont="1" applyAlignment="1">
      <alignment horizontal="left"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28" lockText="1"/>
</file>

<file path=xl/ctrlProps/ctrlProp2.xml><?xml version="1.0" encoding="utf-8"?>
<formControlPr xmlns="http://schemas.microsoft.com/office/spreadsheetml/2009/9/main" objectType="CheckBox" fmlaLink="B29" lockText="1"/>
</file>

<file path=xl/ctrlProps/ctrlProp3.xml><?xml version="1.0" encoding="utf-8"?>
<formControlPr xmlns="http://schemas.microsoft.com/office/spreadsheetml/2009/9/main" objectType="CheckBox" checked="Checked" fmlaLink="D41" lockText="1" noThreeD="1"/>
</file>

<file path=xl/ctrlProps/ctrlProp4.xml><?xml version="1.0" encoding="utf-8"?>
<formControlPr xmlns="http://schemas.microsoft.com/office/spreadsheetml/2009/9/main" objectType="CheckBox" fmlaLink="H85" lockText="1" noThreeD="1"/>
</file>

<file path=xl/ctrlProps/ctrlProp5.xml><?xml version="1.0" encoding="utf-8"?>
<formControlPr xmlns="http://schemas.microsoft.com/office/spreadsheetml/2009/9/main" objectType="CheckBox" fmlaLink="H83" lockText="1" noThreeD="1"/>
</file>

<file path=xl/ctrlProps/ctrlProp6.xml><?xml version="1.0" encoding="utf-8"?>
<formControlPr xmlns="http://schemas.microsoft.com/office/spreadsheetml/2009/9/main" objectType="CheckBox" fmlaLink="D39" lockText="1" noThreeD="1"/>
</file>

<file path=xl/ctrlProps/ctrlProp7.xml><?xml version="1.0" encoding="utf-8"?>
<formControlPr xmlns="http://schemas.microsoft.com/office/spreadsheetml/2009/9/main" objectType="CheckBox" fmlaLink="D2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27</xdr:row>
          <xdr:rowOff>0</xdr:rowOff>
        </xdr:from>
        <xdr:to>
          <xdr:col>1</xdr:col>
          <xdr:colOff>485775</xdr:colOff>
          <xdr:row>27</xdr:row>
          <xdr:rowOff>219075</xdr:rowOff>
        </xdr:to>
        <xdr:sp macro="" textlink="">
          <xdr:nvSpPr>
            <xdr:cNvPr id="2050" name="Check Box 2" descr="Check to pay WI tax."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0</xdr:rowOff>
        </xdr:from>
        <xdr:to>
          <xdr:col>1</xdr:col>
          <xdr:colOff>485775</xdr:colOff>
          <xdr:row>28</xdr:row>
          <xdr:rowOff>219075</xdr:rowOff>
        </xdr:to>
        <xdr:sp macro="" textlink="">
          <xdr:nvSpPr>
            <xdr:cNvPr id="2051" name="Check Box 3" descr="Check to pay WI tax."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40</xdr:row>
          <xdr:rowOff>38100</xdr:rowOff>
        </xdr:from>
        <xdr:to>
          <xdr:col>3</xdr:col>
          <xdr:colOff>466725</xdr:colOff>
          <xdr:row>41</xdr:row>
          <xdr:rowOff>0</xdr:rowOff>
        </xdr:to>
        <xdr:sp macro="" textlink="">
          <xdr:nvSpPr>
            <xdr:cNvPr id="2055" name="Check Box 7" descr="Check to pay WI tax."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61</xdr:row>
          <xdr:rowOff>95250</xdr:rowOff>
        </xdr:from>
        <xdr:to>
          <xdr:col>2</xdr:col>
          <xdr:colOff>2619375</xdr:colOff>
          <xdr:row>62</xdr:row>
          <xdr:rowOff>152400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My Address at the top of the page is a Business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60</xdr:row>
          <xdr:rowOff>85725</xdr:rowOff>
        </xdr:from>
        <xdr:to>
          <xdr:col>4</xdr:col>
          <xdr:colOff>238125</xdr:colOff>
          <xdr:row>61</xdr:row>
          <xdr:rowOff>142875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want to pay $3 extra to have someone sign for return delivery at my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38</xdr:row>
          <xdr:rowOff>180975</xdr:rowOff>
        </xdr:from>
        <xdr:to>
          <xdr:col>3</xdr:col>
          <xdr:colOff>466725</xdr:colOff>
          <xdr:row>39</xdr:row>
          <xdr:rowOff>0</xdr:rowOff>
        </xdr:to>
        <xdr:sp macro="" textlink="">
          <xdr:nvSpPr>
            <xdr:cNvPr id="2065" name="Check Box 17" descr="Check to pay WI tax."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xdr:row>
          <xdr:rowOff>0</xdr:rowOff>
        </xdr:from>
        <xdr:to>
          <xdr:col>3</xdr:col>
          <xdr:colOff>495300</xdr:colOff>
          <xdr:row>21</xdr:row>
          <xdr:rowOff>0</xdr:rowOff>
        </xdr:to>
        <xdr:sp macro="" textlink="">
          <xdr:nvSpPr>
            <xdr:cNvPr id="2066" name="Check Box 18" descr="Check to pay WI tax."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3</xdr:col>
      <xdr:colOff>304800</xdr:colOff>
      <xdr:row>16</xdr:row>
      <xdr:rowOff>304800</xdr:rowOff>
    </xdr:to>
    <xdr:sp macro="" textlink="">
      <xdr:nvSpPr>
        <xdr:cNvPr id="1025" name="AutoShape 1" descr="Selecting an example from Help"/>
        <xdr:cNvSpPr>
          <a:spLocks noChangeAspect="1" noChangeArrowheads="1"/>
        </xdr:cNvSpPr>
      </xdr:nvSpPr>
      <xdr:spPr bwMode="auto">
        <a:xfrm>
          <a:off x="1828800" y="323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16</xdr:row>
      <xdr:rowOff>304800</xdr:rowOff>
    </xdr:to>
    <xdr:sp macro="" textlink="">
      <xdr:nvSpPr>
        <xdr:cNvPr id="1026" name="AutoShape 2" descr="Selecting an example from Help"/>
        <xdr:cNvSpPr>
          <a:spLocks noChangeAspect="1" noChangeArrowheads="1"/>
        </xdr:cNvSpPr>
      </xdr:nvSpPr>
      <xdr:spPr bwMode="auto">
        <a:xfrm>
          <a:off x="1828800" y="323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16</xdr:row>
      <xdr:rowOff>304800</xdr:rowOff>
    </xdr:to>
    <xdr:sp macro="" textlink="">
      <xdr:nvSpPr>
        <xdr:cNvPr id="1027" name="AutoShape 3" descr="Selecting an example from Help"/>
        <xdr:cNvSpPr>
          <a:spLocks noChangeAspect="1" noChangeArrowheads="1"/>
        </xdr:cNvSpPr>
      </xdr:nvSpPr>
      <xdr:spPr bwMode="auto">
        <a:xfrm>
          <a:off x="1828800" y="323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8mm-16mm-movies.com/movie-feet.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5"/>
  <sheetViews>
    <sheetView tabSelected="1" topLeftCell="A51" workbookViewId="0">
      <selection activeCell="C64" sqref="C64:F66"/>
    </sheetView>
  </sheetViews>
  <sheetFormatPr defaultRowHeight="12.75" x14ac:dyDescent="0.2"/>
  <cols>
    <col min="1" max="1" width="4.7109375" style="1" customWidth="1"/>
    <col min="2" max="2" width="11" customWidth="1"/>
    <col min="3" max="3" width="41" customWidth="1"/>
    <col min="4" max="4" width="9.140625" style="1"/>
    <col min="5" max="5" width="14.28515625" style="2" customWidth="1"/>
    <col min="6" max="6" width="14.140625" style="1" bestFit="1" customWidth="1"/>
    <col min="7" max="14" width="9.140625" hidden="1" customWidth="1"/>
    <col min="15" max="15" width="9.42578125" hidden="1" customWidth="1"/>
    <col min="16" max="16" width="0" hidden="1" customWidth="1"/>
  </cols>
  <sheetData>
    <row r="1" spans="1:7" ht="21" customHeight="1" x14ac:dyDescent="0.2">
      <c r="A1" s="1">
        <v>1</v>
      </c>
      <c r="C1" s="12" t="s">
        <v>16</v>
      </c>
    </row>
    <row r="2" spans="1:7" x14ac:dyDescent="0.2">
      <c r="A2" s="1">
        <v>2</v>
      </c>
      <c r="C2" s="13" t="s">
        <v>45</v>
      </c>
    </row>
    <row r="3" spans="1:7" ht="12.75" customHeight="1" x14ac:dyDescent="0.2">
      <c r="A3" s="1">
        <v>3</v>
      </c>
      <c r="C3" s="13" t="s">
        <v>17</v>
      </c>
      <c r="D3" s="143" t="s">
        <v>65</v>
      </c>
      <c r="E3" s="144"/>
      <c r="F3" s="144"/>
      <c r="G3" s="144"/>
    </row>
    <row r="4" spans="1:7" x14ac:dyDescent="0.2">
      <c r="A4" s="1">
        <v>4</v>
      </c>
      <c r="C4" s="13" t="s">
        <v>18</v>
      </c>
      <c r="D4" s="145"/>
      <c r="E4" s="146"/>
      <c r="F4" s="146"/>
      <c r="G4" s="146"/>
    </row>
    <row r="5" spans="1:7" ht="14.25" customHeight="1" thickBot="1" x14ac:dyDescent="0.25">
      <c r="A5" s="1">
        <v>5</v>
      </c>
      <c r="C5" s="14" t="s">
        <v>19</v>
      </c>
      <c r="D5" s="156"/>
      <c r="E5" s="156"/>
      <c r="F5" s="156"/>
    </row>
    <row r="6" spans="1:7" ht="21" thickBot="1" x14ac:dyDescent="0.35">
      <c r="A6" s="1">
        <v>6</v>
      </c>
      <c r="C6" s="158" t="s">
        <v>62</v>
      </c>
      <c r="D6" s="159"/>
      <c r="E6" s="159"/>
      <c r="F6" s="160"/>
    </row>
    <row r="7" spans="1:7" ht="33.75" thickBot="1" x14ac:dyDescent="0.3">
      <c r="A7" s="1">
        <v>7</v>
      </c>
      <c r="C7" s="161" t="s">
        <v>63</v>
      </c>
      <c r="D7" s="162"/>
      <c r="E7" s="90" t="s">
        <v>64</v>
      </c>
      <c r="F7" s="91">
        <f>F45</f>
        <v>0</v>
      </c>
    </row>
    <row r="8" spans="1:7" ht="13.5" thickBot="1" x14ac:dyDescent="0.25">
      <c r="A8" s="1">
        <v>8</v>
      </c>
      <c r="C8" s="15">
        <f ca="1">NOW()</f>
        <v>42392.415277083332</v>
      </c>
      <c r="D8" s="157" t="s">
        <v>35</v>
      </c>
      <c r="E8" s="131"/>
      <c r="F8" s="131"/>
    </row>
    <row r="9" spans="1:7" x14ac:dyDescent="0.2">
      <c r="A9" s="1">
        <v>9</v>
      </c>
      <c r="C9" s="150"/>
      <c r="D9" s="151"/>
      <c r="E9" s="100" t="s">
        <v>20</v>
      </c>
    </row>
    <row r="10" spans="1:7" x14ac:dyDescent="0.2">
      <c r="A10" s="1">
        <v>10</v>
      </c>
      <c r="C10" s="152"/>
      <c r="D10" s="153"/>
      <c r="E10" s="101" t="s">
        <v>21</v>
      </c>
    </row>
    <row r="11" spans="1:7" x14ac:dyDescent="0.2">
      <c r="A11" s="1">
        <v>11</v>
      </c>
      <c r="C11" s="152"/>
      <c r="D11" s="153"/>
      <c r="E11" s="101" t="s">
        <v>22</v>
      </c>
    </row>
    <row r="12" spans="1:7" x14ac:dyDescent="0.2">
      <c r="A12" s="1">
        <v>12</v>
      </c>
      <c r="C12" s="152"/>
      <c r="D12" s="153"/>
      <c r="E12" s="101" t="s">
        <v>23</v>
      </c>
    </row>
    <row r="13" spans="1:7" ht="13.5" thickBot="1" x14ac:dyDescent="0.25">
      <c r="A13" s="1">
        <v>13</v>
      </c>
      <c r="C13" s="154"/>
      <c r="D13" s="155"/>
      <c r="E13" s="102" t="s">
        <v>24</v>
      </c>
    </row>
    <row r="14" spans="1:7" ht="26.25" customHeight="1" thickBot="1" x14ac:dyDescent="0.25">
      <c r="A14" s="1">
        <v>14</v>
      </c>
      <c r="C14" s="99" t="s">
        <v>44</v>
      </c>
      <c r="D14" s="147" t="s">
        <v>46</v>
      </c>
      <c r="E14" s="148"/>
      <c r="F14" s="149"/>
    </row>
    <row r="15" spans="1:7" ht="13.5" thickBot="1" x14ac:dyDescent="0.25">
      <c r="A15" s="1">
        <v>15</v>
      </c>
      <c r="B15" s="112" t="s">
        <v>38</v>
      </c>
      <c r="C15" s="113"/>
      <c r="D15" s="113"/>
      <c r="E15" s="113"/>
      <c r="F15" s="114"/>
    </row>
    <row r="16" spans="1:7" x14ac:dyDescent="0.2">
      <c r="A16" s="1">
        <v>16</v>
      </c>
      <c r="B16" s="55"/>
      <c r="C16" s="118" t="s">
        <v>41</v>
      </c>
      <c r="D16" s="79"/>
      <c r="E16" s="80"/>
      <c r="F16" s="81"/>
    </row>
    <row r="17" spans="1:10" ht="21" customHeight="1" x14ac:dyDescent="0.2">
      <c r="A17" s="1">
        <v>17</v>
      </c>
      <c r="B17" s="24"/>
      <c r="C17" s="119"/>
      <c r="D17" s="84"/>
      <c r="E17" s="73" t="s">
        <v>50</v>
      </c>
      <c r="F17" s="82" t="s">
        <v>1</v>
      </c>
    </row>
    <row r="18" spans="1:10" ht="51" x14ac:dyDescent="0.2">
      <c r="A18" s="1">
        <v>18</v>
      </c>
      <c r="B18" s="25" t="str">
        <f>IF(D18=0,"",IF(D18&lt;=450,1,D18/1800))</f>
        <v/>
      </c>
      <c r="C18" s="85" t="s">
        <v>59</v>
      </c>
      <c r="D18" s="92">
        <v>0</v>
      </c>
      <c r="E18" s="87">
        <v>0.23</v>
      </c>
      <c r="F18" s="88">
        <f>IF(D18=0,0,IF(D18&lt;201,200*E18,D18*E18))</f>
        <v>0</v>
      </c>
      <c r="G18">
        <f>IF(H18&lt;=I18,1,ROUNDUP(J18,0))</f>
        <v>1</v>
      </c>
      <c r="H18">
        <f>D18</f>
        <v>0</v>
      </c>
      <c r="I18">
        <v>1800</v>
      </c>
      <c r="J18">
        <f>H18/I18</f>
        <v>0</v>
      </c>
    </row>
    <row r="19" spans="1:10" x14ac:dyDescent="0.2">
      <c r="A19" s="1">
        <v>19</v>
      </c>
      <c r="B19" s="25"/>
      <c r="C19" s="75" t="s">
        <v>55</v>
      </c>
      <c r="D19" s="77">
        <v>21</v>
      </c>
      <c r="E19" s="78">
        <f>IF(D18=0,0,G18)</f>
        <v>0</v>
      </c>
      <c r="F19" s="83">
        <f>D19*E19</f>
        <v>0</v>
      </c>
    </row>
    <row r="20" spans="1:10" x14ac:dyDescent="0.2">
      <c r="A20" s="1">
        <v>20</v>
      </c>
      <c r="B20" s="25"/>
      <c r="C20" s="45"/>
      <c r="D20" s="68" t="s">
        <v>51</v>
      </c>
      <c r="E20" s="66" t="s">
        <v>53</v>
      </c>
      <c r="F20" s="74"/>
    </row>
    <row r="21" spans="1:10" ht="17.25" customHeight="1" x14ac:dyDescent="0.2">
      <c r="A21" s="1">
        <v>21</v>
      </c>
      <c r="B21" s="25"/>
      <c r="C21" s="63" t="s">
        <v>49</v>
      </c>
      <c r="D21" s="67" t="b">
        <v>0</v>
      </c>
      <c r="E21" s="65">
        <f>IF(D21=FALSE,0,IF(D18&lt;1001,1,IF(D18&lt;2001,2,IF(D18&lt;3001,3,IF(D18&lt;4001,4,IF(D18&lt;5001,5,IF(D18&lt;6001,6,"call")))))))</f>
        <v>0</v>
      </c>
      <c r="F21" s="76">
        <f>IF(E21=0,0,(E21*20))</f>
        <v>0</v>
      </c>
    </row>
    <row r="22" spans="1:10" ht="13.5" thickBot="1" x14ac:dyDescent="0.25">
      <c r="A22" s="1">
        <v>22</v>
      </c>
      <c r="B22" s="25"/>
      <c r="C22" s="46"/>
      <c r="D22" s="72"/>
      <c r="E22" s="64" t="s">
        <v>52</v>
      </c>
      <c r="F22" s="69">
        <f>IF(F18=0,0,SUM(F18:F21))</f>
        <v>0</v>
      </c>
    </row>
    <row r="23" spans="1:10" ht="26.25" customHeight="1" thickBot="1" x14ac:dyDescent="0.25">
      <c r="A23" s="1">
        <v>23</v>
      </c>
      <c r="B23" s="25"/>
      <c r="C23" s="103" t="s">
        <v>48</v>
      </c>
      <c r="D23" s="104"/>
      <c r="E23" s="104"/>
      <c r="F23" s="105"/>
    </row>
    <row r="24" spans="1:10" ht="50.25" customHeight="1" x14ac:dyDescent="0.2">
      <c r="A24" s="1">
        <v>24</v>
      </c>
      <c r="B24" s="11" t="str">
        <f>IF(D18=0,"",IF(D18&lt;=900,1,D18/900))</f>
        <v/>
      </c>
      <c r="C24" s="121" t="s">
        <v>60</v>
      </c>
      <c r="D24" s="122"/>
      <c r="E24" s="122"/>
      <c r="F24" s="123"/>
    </row>
    <row r="25" spans="1:10" ht="13.5" thickBot="1" x14ac:dyDescent="0.25">
      <c r="A25" s="1">
        <v>25</v>
      </c>
      <c r="B25" s="30" t="str">
        <f>IF(D18=0,"",IF(D18&lt;=1800,1,D18/1800))</f>
        <v/>
      </c>
      <c r="C25" s="109" t="s">
        <v>34</v>
      </c>
      <c r="D25" s="110"/>
      <c r="E25" s="110"/>
      <c r="F25" s="111"/>
    </row>
    <row r="26" spans="1:10" x14ac:dyDescent="0.2">
      <c r="A26" s="1">
        <v>26</v>
      </c>
      <c r="B26" s="36" t="s">
        <v>13</v>
      </c>
      <c r="C26" s="86" t="s">
        <v>40</v>
      </c>
      <c r="D26" s="28"/>
      <c r="E26" s="29" t="s">
        <v>11</v>
      </c>
      <c r="F26" s="37" t="s">
        <v>26</v>
      </c>
    </row>
    <row r="27" spans="1:10" ht="21" customHeight="1" x14ac:dyDescent="0.2">
      <c r="A27" s="1">
        <v>27</v>
      </c>
      <c r="B27" s="38"/>
      <c r="C27" s="21" t="s">
        <v>27</v>
      </c>
      <c r="D27" s="93">
        <v>0</v>
      </c>
      <c r="E27" s="8">
        <v>10</v>
      </c>
      <c r="F27" s="39">
        <f>IF(D18=0,0,(D27*E19)*E27)</f>
        <v>0</v>
      </c>
    </row>
    <row r="28" spans="1:10" ht="26.25" customHeight="1" x14ac:dyDescent="0.2">
      <c r="A28" s="1">
        <v>28</v>
      </c>
      <c r="B28" s="38" t="b">
        <v>0</v>
      </c>
      <c r="C28" s="21" t="s">
        <v>28</v>
      </c>
      <c r="D28" s="7">
        <f>IF(B28=TRUE,ROUNDUP(D18/900,0),0)</f>
        <v>0</v>
      </c>
      <c r="E28" s="8">
        <v>15</v>
      </c>
      <c r="F28" s="39">
        <f>IF(B28=TRUE,ROUNDUP(E28*D28,0),0)</f>
        <v>0</v>
      </c>
    </row>
    <row r="29" spans="1:10" ht="18" customHeight="1" x14ac:dyDescent="0.2">
      <c r="A29" s="1">
        <v>29</v>
      </c>
      <c r="B29" s="38" t="b">
        <v>0</v>
      </c>
      <c r="C29" s="21" t="s">
        <v>29</v>
      </c>
      <c r="D29" s="7">
        <v>0</v>
      </c>
      <c r="E29" s="8">
        <v>20</v>
      </c>
      <c r="F29" s="39">
        <f>IF(D29=0,0,D29*E29)</f>
        <v>0</v>
      </c>
    </row>
    <row r="30" spans="1:10" ht="13.5" thickBot="1" x14ac:dyDescent="0.25">
      <c r="A30" s="1">
        <v>30</v>
      </c>
      <c r="B30" s="40"/>
      <c r="C30" s="41"/>
      <c r="D30" s="42"/>
      <c r="E30" s="43" t="s">
        <v>52</v>
      </c>
      <c r="F30" s="44">
        <f>SUM(F27:F29)</f>
        <v>0</v>
      </c>
    </row>
    <row r="31" spans="1:10" ht="13.5" thickBot="1" x14ac:dyDescent="0.25">
      <c r="A31" s="1">
        <v>31</v>
      </c>
      <c r="B31" s="31"/>
      <c r="C31" s="32"/>
      <c r="D31" s="33"/>
      <c r="E31" s="34"/>
      <c r="F31" s="35"/>
    </row>
    <row r="32" spans="1:10" ht="16.5" thickBot="1" x14ac:dyDescent="0.25">
      <c r="A32" s="1">
        <v>32</v>
      </c>
      <c r="B32" s="24"/>
      <c r="C32" s="27" t="s">
        <v>47</v>
      </c>
      <c r="D32" s="60"/>
      <c r="E32" s="29"/>
      <c r="F32" s="62" t="s">
        <v>26</v>
      </c>
      <c r="I32" s="56"/>
    </row>
    <row r="33" spans="1:6" ht="57.75" thickBot="1" x14ac:dyDescent="0.25">
      <c r="A33" s="1">
        <v>33</v>
      </c>
      <c r="B33" s="24"/>
      <c r="C33" s="59" t="s">
        <v>54</v>
      </c>
      <c r="D33" s="94">
        <v>0</v>
      </c>
      <c r="E33" s="61">
        <v>15</v>
      </c>
      <c r="F33" s="71">
        <f>IF(D33=0,0,IF(D33&lt;=2,30,IF(D33&gt;2,30+(D33-2)*E33,0)))</f>
        <v>0</v>
      </c>
    </row>
    <row r="34" spans="1:6" ht="60.75" customHeight="1" thickBot="1" x14ac:dyDescent="0.25">
      <c r="A34" s="1">
        <v>34</v>
      </c>
      <c r="B34" s="24"/>
      <c r="C34" s="115" t="s">
        <v>61</v>
      </c>
      <c r="D34" s="116"/>
      <c r="E34" s="116"/>
      <c r="F34" s="117"/>
    </row>
    <row r="35" spans="1:6" ht="57.75" thickBot="1" x14ac:dyDescent="0.25">
      <c r="A35" s="1">
        <v>35</v>
      </c>
      <c r="B35" s="24"/>
      <c r="C35" s="57" t="s">
        <v>43</v>
      </c>
      <c r="D35" s="95">
        <v>0</v>
      </c>
      <c r="E35" s="58">
        <v>10</v>
      </c>
      <c r="F35" s="71">
        <f>IF(D35=0,0,IF(D35&lt;=1,10,IF(D35&gt;1,10+(D35-1)*E35,0)))</f>
        <v>0</v>
      </c>
    </row>
    <row r="36" spans="1:6" x14ac:dyDescent="0.2">
      <c r="A36" s="1">
        <v>36</v>
      </c>
      <c r="B36" s="11"/>
      <c r="C36" s="26"/>
      <c r="D36" s="26"/>
      <c r="E36" s="26"/>
      <c r="F36" s="26"/>
    </row>
    <row r="37" spans="1:6" x14ac:dyDescent="0.2">
      <c r="A37" s="1">
        <v>37</v>
      </c>
      <c r="B37" s="11"/>
      <c r="C37" s="26"/>
      <c r="D37" s="26"/>
      <c r="E37" s="26" t="s">
        <v>37</v>
      </c>
      <c r="F37" s="48">
        <f>F35+F33+F30+F22</f>
        <v>0</v>
      </c>
    </row>
    <row r="38" spans="1:6" ht="13.5" thickBot="1" x14ac:dyDescent="0.25">
      <c r="A38" s="1">
        <v>38</v>
      </c>
      <c r="B38" s="11"/>
      <c r="C38" s="47"/>
      <c r="D38" s="47"/>
      <c r="E38" s="47"/>
      <c r="F38" s="47"/>
    </row>
    <row r="39" spans="1:6" ht="57" thickBot="1" x14ac:dyDescent="0.25">
      <c r="A39" s="1">
        <v>39</v>
      </c>
      <c r="B39" s="24"/>
      <c r="C39" s="51" t="s">
        <v>56</v>
      </c>
      <c r="D39" s="96" t="b">
        <v>0</v>
      </c>
      <c r="E39" s="52"/>
      <c r="F39" s="53">
        <f>IF(D39=TRUE,(F37*1.5)-F37,0)</f>
        <v>0</v>
      </c>
    </row>
    <row r="40" spans="1:6" x14ac:dyDescent="0.2">
      <c r="A40" s="1">
        <v>40</v>
      </c>
      <c r="B40" s="6"/>
      <c r="C40" s="49"/>
      <c r="D40" s="137" t="s">
        <v>36</v>
      </c>
      <c r="E40" s="138"/>
      <c r="F40" s="50">
        <f>F39+F37</f>
        <v>0</v>
      </c>
    </row>
    <row r="41" spans="1:6" ht="21" customHeight="1" x14ac:dyDescent="0.2">
      <c r="A41" s="1">
        <v>41</v>
      </c>
      <c r="B41" s="6"/>
      <c r="C41" s="19" t="s">
        <v>15</v>
      </c>
      <c r="D41" s="97" t="b">
        <v>1</v>
      </c>
      <c r="E41" s="20"/>
      <c r="F41" s="23">
        <f>IF(D41=TRUE,(F40)*0.056,0)</f>
        <v>0</v>
      </c>
    </row>
    <row r="42" spans="1:6" x14ac:dyDescent="0.2">
      <c r="A42" s="1">
        <v>42</v>
      </c>
      <c r="B42" s="6"/>
    </row>
    <row r="43" spans="1:6" ht="26.25" x14ac:dyDescent="0.25">
      <c r="A43" s="1">
        <v>43</v>
      </c>
      <c r="B43" s="6"/>
      <c r="C43" s="89" t="s">
        <v>14</v>
      </c>
      <c r="D43" s="7"/>
      <c r="E43" s="9" t="s">
        <v>12</v>
      </c>
      <c r="F43" s="10">
        <f>F40+F41</f>
        <v>0</v>
      </c>
    </row>
    <row r="44" spans="1:6" ht="42" customHeight="1" thickBot="1" x14ac:dyDescent="0.25">
      <c r="A44" s="1">
        <v>44</v>
      </c>
      <c r="B44" s="6"/>
      <c r="C44" s="106" t="s">
        <v>58</v>
      </c>
      <c r="D44" s="107"/>
      <c r="E44" s="107"/>
      <c r="F44" s="108"/>
    </row>
    <row r="45" spans="1:6" ht="39.75" customHeight="1" thickBot="1" x14ac:dyDescent="0.25">
      <c r="A45" s="1">
        <v>45</v>
      </c>
      <c r="B45" s="6"/>
      <c r="C45" s="140" t="s">
        <v>57</v>
      </c>
      <c r="D45" s="141"/>
      <c r="E45" s="142"/>
      <c r="F45" s="70">
        <f>IF(F43=0,0,IF(F43&lt;50,F43/2,F43/2))</f>
        <v>0</v>
      </c>
    </row>
    <row r="46" spans="1:6" x14ac:dyDescent="0.2">
      <c r="A46" s="1">
        <v>46</v>
      </c>
    </row>
    <row r="47" spans="1:6" ht="207.75" customHeight="1" x14ac:dyDescent="0.2">
      <c r="A47" s="1">
        <v>47</v>
      </c>
      <c r="C47" s="131" t="s">
        <v>0</v>
      </c>
      <c r="D47" s="132"/>
      <c r="E47" s="132"/>
      <c r="F47" s="132"/>
    </row>
    <row r="48" spans="1:6" ht="169.5" customHeight="1" x14ac:dyDescent="0.2">
      <c r="A48" s="1">
        <v>48</v>
      </c>
      <c r="C48" s="131" t="s">
        <v>42</v>
      </c>
      <c r="D48" s="132"/>
      <c r="E48" s="132"/>
      <c r="F48" s="132"/>
    </row>
    <row r="49" spans="1:7" ht="12.75" customHeight="1" thickBot="1" x14ac:dyDescent="0.25">
      <c r="A49" s="1">
        <v>49</v>
      </c>
      <c r="C49" s="136" t="s">
        <v>30</v>
      </c>
      <c r="D49" s="136"/>
      <c r="E49" s="136"/>
      <c r="F49" s="136"/>
    </row>
    <row r="50" spans="1:7" ht="13.5" thickBot="1" x14ac:dyDescent="0.25">
      <c r="A50" s="1">
        <v>50</v>
      </c>
      <c r="C50" s="133"/>
      <c r="D50" s="134"/>
      <c r="E50" s="134"/>
      <c r="F50" s="135"/>
    </row>
    <row r="51" spans="1:7" ht="24.75" customHeight="1" x14ac:dyDescent="0.2">
      <c r="A51" s="1">
        <v>51</v>
      </c>
      <c r="C51" s="124" t="s">
        <v>31</v>
      </c>
      <c r="D51" s="113"/>
      <c r="E51" s="113"/>
      <c r="F51" s="113"/>
    </row>
    <row r="52" spans="1:7" ht="13.5" thickBot="1" x14ac:dyDescent="0.25">
      <c r="A52" s="1">
        <v>52</v>
      </c>
    </row>
    <row r="53" spans="1:7" ht="27.75" customHeight="1" thickBot="1" x14ac:dyDescent="0.25">
      <c r="A53" s="1">
        <v>53</v>
      </c>
      <c r="B53" s="163" t="s">
        <v>71</v>
      </c>
      <c r="C53" s="139"/>
      <c r="D53" s="98"/>
      <c r="E53" s="16" t="s">
        <v>32</v>
      </c>
    </row>
    <row r="54" spans="1:7" ht="25.5" x14ac:dyDescent="0.2">
      <c r="A54" s="1">
        <v>54</v>
      </c>
      <c r="C54" s="3" t="s">
        <v>39</v>
      </c>
    </row>
    <row r="55" spans="1:7" x14ac:dyDescent="0.2">
      <c r="A55" s="1">
        <v>55</v>
      </c>
    </row>
    <row r="56" spans="1:7" x14ac:dyDescent="0.2">
      <c r="A56" s="1">
        <v>56</v>
      </c>
      <c r="C56" s="125" t="s">
        <v>33</v>
      </c>
      <c r="D56" s="125"/>
      <c r="E56" s="125"/>
      <c r="F56" s="125"/>
    </row>
    <row r="57" spans="1:7" x14ac:dyDescent="0.2">
      <c r="A57" s="1">
        <v>57</v>
      </c>
      <c r="C57" s="15">
        <f ca="1">NOW()</f>
        <v>42392.415277083332</v>
      </c>
    </row>
    <row r="58" spans="1:7" ht="118.5" customHeight="1" thickBot="1" x14ac:dyDescent="0.25">
      <c r="A58" s="1">
        <v>58</v>
      </c>
      <c r="C58" s="126" t="s">
        <v>25</v>
      </c>
      <c r="D58" s="127"/>
      <c r="E58" s="127"/>
      <c r="F58" s="127"/>
    </row>
    <row r="59" spans="1:7" ht="13.5" thickBot="1" x14ac:dyDescent="0.25">
      <c r="A59" s="1">
        <v>59</v>
      </c>
      <c r="C59" s="128"/>
      <c r="D59" s="129"/>
      <c r="E59" s="129"/>
      <c r="F59" s="130"/>
    </row>
    <row r="60" spans="1:7" x14ac:dyDescent="0.2">
      <c r="A60" s="1">
        <v>60</v>
      </c>
    </row>
    <row r="61" spans="1:7" x14ac:dyDescent="0.2">
      <c r="A61" s="1">
        <v>61</v>
      </c>
      <c r="B61" s="18"/>
      <c r="C61" s="17"/>
      <c r="D61" s="17"/>
      <c r="E61" s="17"/>
      <c r="F61" s="17"/>
      <c r="G61" s="17"/>
    </row>
    <row r="62" spans="1:7" x14ac:dyDescent="0.2">
      <c r="A62" s="1">
        <v>62</v>
      </c>
      <c r="B62" s="18"/>
      <c r="C62" s="17"/>
      <c r="D62" s="17"/>
      <c r="E62" s="17"/>
      <c r="F62" s="17"/>
      <c r="G62" s="17"/>
    </row>
    <row r="63" spans="1:7" x14ac:dyDescent="0.2">
      <c r="A63" s="1">
        <v>63</v>
      </c>
      <c r="B63" s="18"/>
      <c r="C63" s="17"/>
      <c r="D63" s="17"/>
      <c r="E63" s="17"/>
      <c r="F63" s="17"/>
      <c r="G63" s="17"/>
    </row>
    <row r="64" spans="1:7" ht="11.25" customHeight="1" x14ac:dyDescent="0.2">
      <c r="A64" s="1">
        <v>64</v>
      </c>
      <c r="C64" s="164" t="s">
        <v>72</v>
      </c>
      <c r="D64" s="120"/>
      <c r="E64" s="120"/>
      <c r="F64" s="120"/>
    </row>
    <row r="65" spans="1:8" ht="38.25" customHeight="1" x14ac:dyDescent="0.2">
      <c r="A65" s="1">
        <v>65</v>
      </c>
      <c r="C65" s="120"/>
      <c r="D65" s="120"/>
      <c r="E65" s="120"/>
      <c r="F65" s="120"/>
    </row>
    <row r="66" spans="1:8" ht="48" customHeight="1" x14ac:dyDescent="0.2">
      <c r="A66" s="1">
        <v>66</v>
      </c>
      <c r="C66" s="120"/>
      <c r="D66" s="120"/>
      <c r="E66" s="120"/>
      <c r="F66" s="120"/>
    </row>
    <row r="67" spans="1:8" x14ac:dyDescent="0.2">
      <c r="C67" s="22"/>
    </row>
    <row r="77" spans="1:8" x14ac:dyDescent="0.2">
      <c r="H77" s="54">
        <v>2</v>
      </c>
    </row>
    <row r="78" spans="1:8" x14ac:dyDescent="0.2">
      <c r="H78" s="54"/>
    </row>
    <row r="79" spans="1:8" x14ac:dyDescent="0.2">
      <c r="H79" s="54"/>
    </row>
    <row r="80" spans="1:8" x14ac:dyDescent="0.2">
      <c r="H80" s="54"/>
    </row>
    <row r="81" spans="8:8" x14ac:dyDescent="0.2">
      <c r="H81" s="54"/>
    </row>
    <row r="82" spans="8:8" x14ac:dyDescent="0.2">
      <c r="H82" s="54"/>
    </row>
    <row r="83" spans="8:8" x14ac:dyDescent="0.2">
      <c r="H83" s="54" t="b">
        <v>0</v>
      </c>
    </row>
    <row r="84" spans="8:8" x14ac:dyDescent="0.2">
      <c r="H84" s="54"/>
    </row>
    <row r="85" spans="8:8" x14ac:dyDescent="0.2">
      <c r="H85" s="54" t="b">
        <v>0</v>
      </c>
    </row>
  </sheetData>
  <mergeCells count="30">
    <mergeCell ref="D3:G4"/>
    <mergeCell ref="D14:F14"/>
    <mergeCell ref="C9:D9"/>
    <mergeCell ref="C10:D10"/>
    <mergeCell ref="C11:D11"/>
    <mergeCell ref="C12:D12"/>
    <mergeCell ref="C13:D13"/>
    <mergeCell ref="D5:F5"/>
    <mergeCell ref="D8:F8"/>
    <mergeCell ref="C6:F6"/>
    <mergeCell ref="C7:D7"/>
    <mergeCell ref="C64:F66"/>
    <mergeCell ref="C24:F24"/>
    <mergeCell ref="C51:F51"/>
    <mergeCell ref="C56:F56"/>
    <mergeCell ref="C58:F58"/>
    <mergeCell ref="C59:F59"/>
    <mergeCell ref="C47:F47"/>
    <mergeCell ref="C50:F50"/>
    <mergeCell ref="C49:F49"/>
    <mergeCell ref="D40:E40"/>
    <mergeCell ref="B53:C53"/>
    <mergeCell ref="C48:F48"/>
    <mergeCell ref="C45:E45"/>
    <mergeCell ref="C23:F23"/>
    <mergeCell ref="C44:F44"/>
    <mergeCell ref="C25:F25"/>
    <mergeCell ref="B15:F15"/>
    <mergeCell ref="C34:F34"/>
    <mergeCell ref="C16:C17"/>
  </mergeCells>
  <phoneticPr fontId="2" type="noConversion"/>
  <hyperlinks>
    <hyperlink ref="D3:G4" r:id="rId1" display="Click HERE for help estimating how many feet of film you have."/>
  </hyperlinks>
  <pageMargins left="0.75" right="0.75" top="1" bottom="1" header="0.5" footer="0.5"/>
  <pageSetup orientation="portrait" horizontalDpi="4294967293" verticalDpi="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ltText="Check to pay WI tax.">
                <anchor moveWithCells="1">
                  <from>
                    <xdr:col>1</xdr:col>
                    <xdr:colOff>180975</xdr:colOff>
                    <xdr:row>27</xdr:row>
                    <xdr:rowOff>0</xdr:rowOff>
                  </from>
                  <to>
                    <xdr:col>1</xdr:col>
                    <xdr:colOff>485775</xdr:colOff>
                    <xdr:row>27</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ltText="Check to pay WI tax.">
                <anchor moveWithCells="1">
                  <from>
                    <xdr:col>1</xdr:col>
                    <xdr:colOff>180975</xdr:colOff>
                    <xdr:row>28</xdr:row>
                    <xdr:rowOff>0</xdr:rowOff>
                  </from>
                  <to>
                    <xdr:col>1</xdr:col>
                    <xdr:colOff>485775</xdr:colOff>
                    <xdr:row>28</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ltText="Check to pay WI tax.">
                <anchor moveWithCells="1">
                  <from>
                    <xdr:col>3</xdr:col>
                    <xdr:colOff>142875</xdr:colOff>
                    <xdr:row>40</xdr:row>
                    <xdr:rowOff>38100</xdr:rowOff>
                  </from>
                  <to>
                    <xdr:col>3</xdr:col>
                    <xdr:colOff>466725</xdr:colOff>
                    <xdr:row>41</xdr:row>
                    <xdr:rowOff>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447675</xdr:colOff>
                    <xdr:row>61</xdr:row>
                    <xdr:rowOff>95250</xdr:rowOff>
                  </from>
                  <to>
                    <xdr:col>2</xdr:col>
                    <xdr:colOff>2619375</xdr:colOff>
                    <xdr:row>62</xdr:row>
                    <xdr:rowOff>152400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xdr:col>
                    <xdr:colOff>447675</xdr:colOff>
                    <xdr:row>60</xdr:row>
                    <xdr:rowOff>85725</xdr:rowOff>
                  </from>
                  <to>
                    <xdr:col>4</xdr:col>
                    <xdr:colOff>238125</xdr:colOff>
                    <xdr:row>61</xdr:row>
                    <xdr:rowOff>142875</xdr:rowOff>
                  </to>
                </anchor>
              </controlPr>
            </control>
          </mc:Choice>
        </mc:AlternateContent>
        <mc:AlternateContent xmlns:mc="http://schemas.openxmlformats.org/markup-compatibility/2006">
          <mc:Choice Requires="x14">
            <control shapeId="2065" r:id="rId10" name="Check Box 17">
              <controlPr defaultSize="0" autoFill="0" autoLine="0" autoPict="0" altText="Check to pay WI tax.">
                <anchor moveWithCells="1">
                  <from>
                    <xdr:col>3</xdr:col>
                    <xdr:colOff>161925</xdr:colOff>
                    <xdr:row>38</xdr:row>
                    <xdr:rowOff>180975</xdr:rowOff>
                  </from>
                  <to>
                    <xdr:col>3</xdr:col>
                    <xdr:colOff>466725</xdr:colOff>
                    <xdr:row>39</xdr:row>
                    <xdr:rowOff>0</xdr:rowOff>
                  </to>
                </anchor>
              </controlPr>
            </control>
          </mc:Choice>
        </mc:AlternateContent>
        <mc:AlternateContent xmlns:mc="http://schemas.openxmlformats.org/markup-compatibility/2006">
          <mc:Choice Requires="x14">
            <control shapeId="2066" r:id="rId11" name="Check Box 18">
              <controlPr defaultSize="0" autoFill="0" autoLine="0" autoPict="0" altText="Check to pay WI tax.">
                <anchor moveWithCells="1">
                  <from>
                    <xdr:col>3</xdr:col>
                    <xdr:colOff>133350</xdr:colOff>
                    <xdr:row>20</xdr:row>
                    <xdr:rowOff>0</xdr:rowOff>
                  </from>
                  <to>
                    <xdr:col>3</xdr:col>
                    <xdr:colOff>495300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E17"/>
  <sheetViews>
    <sheetView workbookViewId="0">
      <selection activeCell="G12" sqref="G12"/>
    </sheetView>
  </sheetViews>
  <sheetFormatPr defaultRowHeight="12.75" x14ac:dyDescent="0.2"/>
  <cols>
    <col min="5" max="5" width="25.7109375" customWidth="1"/>
  </cols>
  <sheetData>
    <row r="11" spans="3:5" x14ac:dyDescent="0.2">
      <c r="C11" s="3"/>
      <c r="D11" s="4" t="s">
        <v>2</v>
      </c>
      <c r="E11" s="4" t="s">
        <v>3</v>
      </c>
    </row>
    <row r="12" spans="3:5" x14ac:dyDescent="0.2">
      <c r="C12" s="4">
        <v>1</v>
      </c>
      <c r="D12" s="4" t="s">
        <v>4</v>
      </c>
      <c r="E12" s="4" t="s">
        <v>5</v>
      </c>
    </row>
    <row r="13" spans="3:5" ht="25.5" x14ac:dyDescent="0.2">
      <c r="C13" s="4">
        <v>2</v>
      </c>
      <c r="D13" s="5">
        <f>ROUNDUP(3.2,0)</f>
        <v>4</v>
      </c>
      <c r="E13" s="5" t="s">
        <v>6</v>
      </c>
    </row>
    <row r="14" spans="3:5" ht="25.5" x14ac:dyDescent="0.2">
      <c r="C14" s="4">
        <v>3</v>
      </c>
      <c r="D14" s="5">
        <f>ROUNDUP(76.9,0)</f>
        <v>77</v>
      </c>
      <c r="E14" s="5" t="s">
        <v>7</v>
      </c>
    </row>
    <row r="15" spans="3:5" ht="25.5" x14ac:dyDescent="0.2">
      <c r="C15" s="4">
        <v>4</v>
      </c>
      <c r="D15" s="5">
        <f>ROUNDUP(3.14159, 3)</f>
        <v>3.1419999999999999</v>
      </c>
      <c r="E15" s="5" t="s">
        <v>8</v>
      </c>
    </row>
    <row r="16" spans="3:5" ht="25.5" x14ac:dyDescent="0.2">
      <c r="C16" s="4">
        <v>5</v>
      </c>
      <c r="D16" s="5">
        <f>ROUNDUP(-3.14159, 1)</f>
        <v>-3.2</v>
      </c>
      <c r="E16" s="5" t="s">
        <v>9</v>
      </c>
    </row>
    <row r="17" spans="3:5" ht="38.25" x14ac:dyDescent="0.2">
      <c r="C17" s="4">
        <v>6</v>
      </c>
      <c r="D17" s="5">
        <f>ROUNDUP(31415.92654, -2)</f>
        <v>31500</v>
      </c>
      <c r="E17" s="5" t="s">
        <v>10</v>
      </c>
    </row>
  </sheetData>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
  <sheetViews>
    <sheetView workbookViewId="0"/>
  </sheetViews>
  <sheetFormatPr defaultRowHeight="12.75" x14ac:dyDescent="0.2"/>
  <sheetData>
    <row r="1" spans="3:5" x14ac:dyDescent="0.2">
      <c r="C1" t="s">
        <v>66</v>
      </c>
      <c r="D1" t="s">
        <v>70</v>
      </c>
      <c r="E1" t="s">
        <v>69</v>
      </c>
    </row>
    <row r="2" spans="3:5" x14ac:dyDescent="0.2">
      <c r="C2" t="s">
        <v>67</v>
      </c>
    </row>
    <row r="3" spans="3:5" x14ac:dyDescent="0.2">
      <c r="C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ed</cp:lastModifiedBy>
  <dcterms:created xsi:type="dcterms:W3CDTF">2006-07-29T20:41:47Z</dcterms:created>
  <dcterms:modified xsi:type="dcterms:W3CDTF">2016-01-23T15:58:50Z</dcterms:modified>
</cp:coreProperties>
</file>